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<sst xmlns="http://schemas.openxmlformats.org/spreadsheetml/2006/main" count="54" uniqueCount="37">
  <si>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Your Income</t>
  </si>
  <si>
    <t>F</t>
  </si>
  <si>
    <t>(S for Single, F for Family)</t>
  </si>
  <si>
    <t>Budget 2009</t>
  </si>
  <si>
    <t>Without Private Health Insurance</t>
  </si>
  <si>
    <t>With Private Health Insurance</t>
  </si>
  <si>
    <t>Medicare Levy Surcharge</t>
  </si>
  <si>
    <t>Rate (%)</t>
  </si>
  <si>
    <t>Dollar Amount</t>
  </si>
  <si>
    <t>Increase to Private Health Insurance (Due to Decreased Government Rebate)</t>
  </si>
  <si>
    <t>“Medicare Levy Surcharge” is on top of</t>
  </si>
  <si>
    <t>1.5% standard “Medical Levy”</t>
  </si>
  <si>
    <t>Comparison of Federal Income Tax in Australia Since 2007</t>
  </si>
  <si>
    <r>
      <t xml:space="preserve">From 1 July </t>
    </r>
    <r>
      <rPr>
        <b/>
        <sz val="14"/>
        <color indexed="8"/>
        <rFont val="Verdana"/>
        <family val="2"/>
      </rPr>
      <t>2007</t>
    </r>
  </si>
  <si>
    <t>Tax rate %</t>
  </si>
  <si>
    <r>
      <t xml:space="preserve">From 1 July </t>
    </r>
    <r>
      <rPr>
        <b/>
        <sz val="14"/>
        <color indexed="8"/>
        <rFont val="Verdana"/>
        <family val="2"/>
      </rPr>
      <t>2008</t>
    </r>
  </si>
  <si>
    <r>
      <t xml:space="preserve">From 1 July </t>
    </r>
    <r>
      <rPr>
        <b/>
        <sz val="14"/>
        <color indexed="8"/>
        <rFont val="Verdana"/>
        <family val="2"/>
      </rPr>
      <t>2009</t>
    </r>
  </si>
  <si>
    <r>
      <t xml:space="preserve">From 1 July </t>
    </r>
    <r>
      <rPr>
        <b/>
        <sz val="14"/>
        <color indexed="8"/>
        <rFont val="Verdana"/>
        <family val="2"/>
      </rPr>
      <t>2010</t>
    </r>
  </si>
  <si>
    <t>0 – 6,000</t>
  </si>
  <si>
    <t>6,001 – 30,000</t>
  </si>
  <si>
    <t>6,001 – 34,000</t>
  </si>
  <si>
    <t>6,001 – 35,000</t>
  </si>
  <si>
    <t>6,001 – 37,000</t>
  </si>
  <si>
    <t>30,001 – 75,000</t>
  </si>
  <si>
    <t>34,001 – 80,000</t>
  </si>
  <si>
    <t>35,001 – 80,000</t>
  </si>
  <si>
    <t>37,001 – 80,000</t>
  </si>
  <si>
    <t>75,001 – 150,000</t>
  </si>
  <si>
    <t>80,001 – 180,000</t>
  </si>
  <si>
    <t>150000 and up</t>
  </si>
  <si>
    <t>180000 and up</t>
  </si>
  <si>
    <t>Tax 2007</t>
  </si>
  <si>
    <t>Tax 2008</t>
  </si>
  <si>
    <t>Tax 2009</t>
  </si>
  <si>
    <t>Tax 2010</t>
  </si>
  <si>
    <t>per Fortnight</t>
  </si>
  <si>
    <t>per Week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</si>
</sst>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C09]#,##0;[RED]\-[$$-C09]#,##0"/>
    <numFmt numFmtId="166" formatCode="[$$-C09]#,##0.00;[RED]\-[$$-C09]#,##0.00"/>
  </numFmts>
  <fonts count="16"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7"/>
      <color indexed="8"/>
      <name val="Verdana"/>
      <family val="2"/>
    </font>
    <font>
      <b/>
      <sz val="14"/>
      <color indexed="8"/>
      <name val="Verdana"/>
      <family val="2"/>
    </font>
    <font>
      <sz val="7"/>
      <name val="Verdana"/>
      <family val="2"/>
    </font>
    <font>
      <b/>
      <sz val="10.5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3" fillId="2" borderId="0" xfId="0" applyFont="1" applyFill="1" applyAlignment="1">
      <alignment horizontal="right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6" fontId="0" fillId="0" borderId="0" xfId="0" applyAlignment="1">
      <alignment/>
    </xf>
    <xf numFmtId="164" fontId="6" fillId="0" borderId="0" xfId="0" applyFont="1" applyAlignment="1">
      <alignment horizontal="right"/>
    </xf>
    <xf numFmtId="164" fontId="7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8" fillId="0" borderId="5" xfId="0" applyFont="1" applyBorder="1" applyAlignment="1">
      <alignment horizontal="left"/>
    </xf>
    <xf numFmtId="164" fontId="0" fillId="0" borderId="6" xfId="0" applyBorder="1" applyAlignment="1">
      <alignment/>
    </xf>
    <xf numFmtId="164" fontId="6" fillId="0" borderId="5" xfId="0" applyFont="1" applyBorder="1" applyAlignment="1">
      <alignment horizontal="right"/>
    </xf>
    <xf numFmtId="164" fontId="9" fillId="0" borderId="0" xfId="0" applyFont="1" applyAlignment="1">
      <alignment/>
    </xf>
    <xf numFmtId="164" fontId="6" fillId="0" borderId="7" xfId="0" applyFont="1" applyBorder="1" applyAlignment="1">
      <alignment horizontal="right"/>
    </xf>
    <xf numFmtId="165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10" fillId="0" borderId="0" xfId="0" applyFont="1" applyAlignment="1">
      <alignment vertical="center" wrapText="1"/>
    </xf>
    <xf numFmtId="164" fontId="5" fillId="0" borderId="0" xfId="0" applyFont="1" applyAlignment="1">
      <alignment/>
    </xf>
    <xf numFmtId="164" fontId="11" fillId="3" borderId="0" xfId="0" applyFont="1" applyFill="1" applyAlignment="1">
      <alignment horizontal="center" vertical="center" wrapText="1"/>
    </xf>
    <xf numFmtId="164" fontId="13" fillId="0" borderId="0" xfId="0" applyFont="1" applyAlignment="1">
      <alignment horizontal="right" wrapText="1"/>
    </xf>
    <xf numFmtId="164" fontId="13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6" fontId="14" fillId="0" borderId="0" xfId="0" applyNumberFormat="1" applyFont="1" applyAlignment="1">
      <alignment horizontal="right"/>
    </xf>
    <xf numFmtId="164" fontId="14" fillId="0" borderId="0" xfId="0" applyFont="1" applyAlignment="1">
      <alignment horizontal="right"/>
    </xf>
    <xf numFmtId="164" fontId="1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="130" zoomScaleNormal="130" workbookViewId="0" topLeftCell="A1">
      <selection activeCell="C2" sqref="C2"/>
    </sheetView>
  </sheetViews>
  <sheetFormatPr defaultColWidth="12.57421875" defaultRowHeight="12.75"/>
  <cols>
    <col min="1" max="1" width="11.57421875" style="0" customWidth="1"/>
    <col min="2" max="2" width="13.8515625" style="0" customWidth="1"/>
    <col min="3" max="3" width="12.421875" style="0" customWidth="1"/>
    <col min="4" max="4" width="3.00390625" style="0" customWidth="1"/>
    <col min="5" max="5" width="13.8515625" style="0" customWidth="1"/>
    <col min="6" max="6" width="11.57421875" style="0" customWidth="1"/>
    <col min="7" max="7" width="1.8515625" style="0" customWidth="1"/>
    <col min="8" max="8" width="13.8515625" style="0" customWidth="1"/>
    <col min="9" max="9" width="11.57421875" style="0" customWidth="1"/>
    <col min="10" max="10" width="1.8515625" style="0" customWidth="1"/>
    <col min="11" max="11" width="13.8515625" style="0" customWidth="1"/>
    <col min="12" max="16384" width="11.57421875" style="0" customWidth="1"/>
  </cols>
  <sheetData>
    <row r="1" spans="2:5" ht="22.5">
      <c r="B1" s="1" t="s">
        <v>0</v>
      </c>
      <c r="C1" s="2">
        <v>60000</v>
      </c>
      <c r="D1" s="3" t="s">
        <v>1</v>
      </c>
      <c r="E1" s="4" t="s">
        <v>2</v>
      </c>
    </row>
    <row r="3" ht="17.25">
      <c r="B3" s="5" t="s">
        <v>3</v>
      </c>
    </row>
    <row r="4" spans="2:3" ht="15">
      <c r="B4" s="6" t="str">
        <f>H37</f>
        <v>Tax cut by</v>
      </c>
      <c r="C4" s="7">
        <f>I37</f>
        <v>150</v>
      </c>
    </row>
    <row r="5" spans="2:3" ht="12.75">
      <c r="B5" s="8" t="str">
        <f>H38</f>
        <v>per Fortnight</v>
      </c>
      <c r="C5" s="7">
        <f>I38</f>
        <v>5.769230769230769</v>
      </c>
    </row>
    <row r="6" spans="2:3" ht="12.75">
      <c r="B6" s="8" t="str">
        <f>H39</f>
        <v>per Week</v>
      </c>
      <c r="C6" s="7">
        <f>I39</f>
        <v>2.8846153846153846</v>
      </c>
    </row>
    <row r="8" spans="2:7" ht="12.75">
      <c r="B8" s="9" t="s">
        <v>4</v>
      </c>
      <c r="C8" s="10"/>
      <c r="D8" s="11"/>
      <c r="E8" s="9" t="s">
        <v>5</v>
      </c>
      <c r="F8" s="10"/>
      <c r="G8" s="11"/>
    </row>
    <row r="9" spans="2:7" ht="12.75">
      <c r="B9" s="12" t="s">
        <v>6</v>
      </c>
      <c r="D9" s="13"/>
      <c r="E9" s="12" t="s">
        <v>6</v>
      </c>
      <c r="G9" s="13"/>
    </row>
    <row r="10" spans="2:7" ht="13.5">
      <c r="B10" s="14" t="s">
        <v>7</v>
      </c>
      <c r="C10" s="15">
        <f>IF(D1="S",IF(C1&lt;90000,1,IF(C1&lt;120000,1.25,1.5)),IF(C1&lt;150000,1,IF(C1&lt;240000,1.25,1.5)))</f>
        <v>1</v>
      </c>
      <c r="D10" s="13"/>
      <c r="E10" s="14" t="s">
        <v>7</v>
      </c>
      <c r="F10" s="15">
        <v>0</v>
      </c>
      <c r="G10" s="13"/>
    </row>
    <row r="11" spans="2:7" ht="12.75">
      <c r="B11" s="16" t="s">
        <v>8</v>
      </c>
      <c r="C11" s="17">
        <f>C10*C1/100</f>
        <v>600</v>
      </c>
      <c r="D11" s="18"/>
      <c r="E11" s="16" t="s">
        <v>8</v>
      </c>
      <c r="F11" s="19">
        <f>F10*F1/100</f>
        <v>0</v>
      </c>
      <c r="G11" s="18"/>
    </row>
    <row r="12" spans="5:6" ht="26.25" customHeight="1">
      <c r="E12" s="20" t="s">
        <v>9</v>
      </c>
      <c r="F12" s="20"/>
    </row>
    <row r="13" spans="2:6" ht="15">
      <c r="B13" t="s">
        <v>10</v>
      </c>
      <c r="F13" s="21" t="str">
        <f>IF(OR(AND(C1&lt;=75000,D1="S"),AND(C1&lt;=150000,D1&lt;&gt;"S")),"No",CONCATENATE("Yes, increased by ",IF(OR(AND(C1&lt;=90000,D1="S"),AND(C1&lt;=180000,D1&lt;&gt;"S")),"10%",IF(OR(AND(C1&gt;120000,D1="S"),AND(C1&gt;240000,D1&lt;&gt;"S")),"30%","20%"))))</f>
        <v>No</v>
      </c>
    </row>
    <row r="14" ht="12.75">
      <c r="B14" t="s">
        <v>11</v>
      </c>
    </row>
    <row r="16" ht="15">
      <c r="B16" s="21" t="s">
        <v>12</v>
      </c>
    </row>
    <row r="17" spans="2:12" ht="27">
      <c r="B17" s="22" t="s">
        <v>13</v>
      </c>
      <c r="C17" s="22" t="s">
        <v>14</v>
      </c>
      <c r="E17" s="22" t="s">
        <v>15</v>
      </c>
      <c r="F17" s="22" t="s">
        <v>14</v>
      </c>
      <c r="H17" s="22" t="s">
        <v>16</v>
      </c>
      <c r="I17" s="22" t="s">
        <v>14</v>
      </c>
      <c r="K17" s="22" t="s">
        <v>17</v>
      </c>
      <c r="L17" s="22" t="s">
        <v>14</v>
      </c>
    </row>
    <row r="18" spans="2:12" ht="12.75">
      <c r="B18" s="23" t="s">
        <v>18</v>
      </c>
      <c r="C18" s="24">
        <v>0</v>
      </c>
      <c r="E18" s="23" t="s">
        <v>18</v>
      </c>
      <c r="F18" s="24">
        <v>0</v>
      </c>
      <c r="H18" s="23" t="s">
        <v>18</v>
      </c>
      <c r="I18" s="24">
        <v>0</v>
      </c>
      <c r="K18" s="23" t="s">
        <v>18</v>
      </c>
      <c r="L18" s="24">
        <v>0</v>
      </c>
    </row>
    <row r="19" spans="2:12" ht="12.75">
      <c r="B19" s="23" t="s">
        <v>19</v>
      </c>
      <c r="C19" s="24">
        <v>15</v>
      </c>
      <c r="E19" s="23" t="s">
        <v>20</v>
      </c>
      <c r="F19" s="24">
        <v>15</v>
      </c>
      <c r="H19" s="23" t="s">
        <v>21</v>
      </c>
      <c r="I19" s="24">
        <v>15</v>
      </c>
      <c r="K19" s="23" t="s">
        <v>22</v>
      </c>
      <c r="L19" s="24">
        <v>15</v>
      </c>
    </row>
    <row r="20" spans="2:12" ht="12.75">
      <c r="B20" s="23" t="s">
        <v>23</v>
      </c>
      <c r="C20" s="24">
        <v>30</v>
      </c>
      <c r="E20" s="23" t="s">
        <v>24</v>
      </c>
      <c r="F20" s="24">
        <v>30</v>
      </c>
      <c r="H20" s="23" t="s">
        <v>25</v>
      </c>
      <c r="I20" s="24">
        <v>30</v>
      </c>
      <c r="K20" s="23" t="s">
        <v>26</v>
      </c>
      <c r="L20" s="24">
        <v>30</v>
      </c>
    </row>
    <row r="21" spans="2:12" ht="12.75">
      <c r="B21" s="23" t="s">
        <v>27</v>
      </c>
      <c r="C21" s="24">
        <v>40</v>
      </c>
      <c r="E21" s="23" t="s">
        <v>28</v>
      </c>
      <c r="F21" s="24">
        <v>40</v>
      </c>
      <c r="H21" s="23" t="s">
        <v>28</v>
      </c>
      <c r="I21" s="24">
        <v>38</v>
      </c>
      <c r="K21" s="23" t="s">
        <v>28</v>
      </c>
      <c r="L21" s="24">
        <v>37</v>
      </c>
    </row>
    <row r="22" spans="2:12" ht="12.75">
      <c r="B22" s="23" t="s">
        <v>29</v>
      </c>
      <c r="C22" s="24">
        <v>45</v>
      </c>
      <c r="E22" s="23" t="s">
        <v>30</v>
      </c>
      <c r="F22" s="24">
        <v>45</v>
      </c>
      <c r="H22" s="23" t="s">
        <v>30</v>
      </c>
      <c r="I22" s="24">
        <v>45</v>
      </c>
      <c r="K22" s="23" t="s">
        <v>30</v>
      </c>
      <c r="L22" s="24">
        <v>45</v>
      </c>
    </row>
    <row r="24" spans="2:12" ht="12.75" hidden="1">
      <c r="B24" s="25">
        <v>6000</v>
      </c>
      <c r="C24" s="25">
        <f>IF($C$1&gt;0,IF($C$1&gt;=B24,B24,$C$1),0)</f>
        <v>6000</v>
      </c>
      <c r="D24" s="25"/>
      <c r="E24" s="25">
        <v>6000</v>
      </c>
      <c r="F24" s="25">
        <f>IF($C$1&gt;0,IF($C$1&gt;=E24,E24,$C$1),0)</f>
        <v>6000</v>
      </c>
      <c r="G24" s="25"/>
      <c r="H24" s="25">
        <v>6000</v>
      </c>
      <c r="I24" s="25">
        <f>IF($C$1&gt;0,IF($C$1&gt;=H24,H24,$C$1),0)</f>
        <v>6000</v>
      </c>
      <c r="J24" s="25"/>
      <c r="K24" s="25">
        <v>6000</v>
      </c>
      <c r="L24" s="25">
        <f>IF($C$1&gt;0,IF($C$1&gt;=K24,K24,$C$1),0)</f>
        <v>6000</v>
      </c>
    </row>
    <row r="25" spans="2:12" ht="12.75" hidden="1">
      <c r="B25" s="25">
        <v>30000</v>
      </c>
      <c r="C25" s="25">
        <f>IF($C$1&gt;0,IF($C$1&gt;=B25,B25-SUM(C24:C24),IF($C$1&gt;B24,$C$1-B24,0)),0)</f>
        <v>24000</v>
      </c>
      <c r="D25" s="25"/>
      <c r="E25" s="25">
        <v>34000</v>
      </c>
      <c r="F25" s="25">
        <f>IF($C$1&gt;0,IF($C$1&gt;=E25,E25-SUM(F24:F24),IF($C$1&gt;E24,$C$1-E24,0)),0)</f>
        <v>28000</v>
      </c>
      <c r="G25" s="25"/>
      <c r="H25" s="25">
        <v>35000</v>
      </c>
      <c r="I25" s="25">
        <f>IF($C$1&gt;0,IF($C$1&gt;=H25,H25-SUM(I24:I24),IF($C$1&gt;H24,$C$1-H24,0)),0)</f>
        <v>29000</v>
      </c>
      <c r="J25" s="25"/>
      <c r="K25" s="25">
        <v>37000</v>
      </c>
      <c r="L25" s="25">
        <f>IF($C$1&gt;0,IF($C$1&gt;=K25,K25-SUM(L24:L24),IF($C$1&gt;K24,$C$1-K24,0)),0)</f>
        <v>31000</v>
      </c>
    </row>
    <row r="26" spans="2:12" ht="12.75" hidden="1">
      <c r="B26" s="25">
        <v>75000</v>
      </c>
      <c r="C26" s="25">
        <f>IF($C$1&gt;0,IF($C$1&gt;=B26,B26-SUM(C23:C25),IF($C$1&gt;B25,$C$1-B25,0)),0)</f>
        <v>30000</v>
      </c>
      <c r="D26" s="25"/>
      <c r="E26" s="25">
        <v>80000</v>
      </c>
      <c r="F26" s="25">
        <f>IF($C$1&gt;0,IF($C$1&gt;=E26,E26-SUM(F23:F25),IF($C$1&gt;E25,$C$1-E25,0)),0)</f>
        <v>26000</v>
      </c>
      <c r="G26" s="25"/>
      <c r="H26" s="25">
        <v>80000</v>
      </c>
      <c r="I26" s="25">
        <f>IF($C$1&gt;0,IF($C$1&gt;=H26,H26-SUM(I23:I25),IF($C$1&gt;H25,$C$1-H25,0)),0)</f>
        <v>25000</v>
      </c>
      <c r="J26" s="25"/>
      <c r="K26" s="25">
        <v>80000</v>
      </c>
      <c r="L26" s="25">
        <f>IF($C$1&gt;0,IF($C$1&gt;=K26,K26-SUM(L23:L25),IF($C$1&gt;K25,$C$1-K25,0)),0)</f>
        <v>23000</v>
      </c>
    </row>
    <row r="27" spans="2:12" ht="12.75" hidden="1">
      <c r="B27" s="25">
        <v>150000</v>
      </c>
      <c r="C27" s="25">
        <f>IF($C$1&gt;0,IF($C$1&gt;=B27,B27-SUM(C24:C26),IF($C$1&gt;B26,$C$1-B26,0)),0)</f>
        <v>0</v>
      </c>
      <c r="D27" s="25"/>
      <c r="E27" s="25">
        <v>180000</v>
      </c>
      <c r="F27" s="25">
        <f>IF($C$1&gt;0,IF($C$1&gt;=E27,E27-SUM(F24:F26),IF($C$1&gt;E26,$C$1-E26,0)),0)</f>
        <v>0</v>
      </c>
      <c r="G27" s="25"/>
      <c r="H27" s="25">
        <v>180000</v>
      </c>
      <c r="I27" s="25">
        <f>IF($C$1&gt;0,IF($C$1&gt;=H27,H27-SUM(I24:I26),IF($C$1&gt;H26,$C$1-H26,0)),0)</f>
        <v>0</v>
      </c>
      <c r="J27" s="25"/>
      <c r="K27" s="25">
        <v>180000</v>
      </c>
      <c r="L27" s="25">
        <f>IF($C$1&gt;0,IF($C$1&gt;=K27,K27-SUM(L24:L26),IF($C$1&gt;K26,$C$1-K26,0)),0)</f>
        <v>0</v>
      </c>
    </row>
    <row r="28" spans="2:12" ht="12.75" hidden="1">
      <c r="B28" s="25">
        <v>150001</v>
      </c>
      <c r="C28" s="25">
        <f>IF($C$1&gt;0,IF($C$1&gt;=B28,$C$1-B27,0),0)</f>
        <v>0</v>
      </c>
      <c r="D28" s="25"/>
      <c r="E28" s="25">
        <v>180001</v>
      </c>
      <c r="F28" s="25">
        <f>IF($C$1&gt;0,IF($C$1&gt;=E28,$C$1-E27,0),0)</f>
        <v>0</v>
      </c>
      <c r="G28" s="25"/>
      <c r="H28" s="25">
        <v>180001</v>
      </c>
      <c r="I28" s="25">
        <f>IF($C$1&gt;0,IF($C$1&gt;=H28,$C$1-H27,0),0)</f>
        <v>0</v>
      </c>
      <c r="J28" s="25"/>
      <c r="K28" s="25">
        <v>180001</v>
      </c>
      <c r="L28" s="25">
        <f>IF($C$1&gt;0,IF($C$1&gt;=K28,$C$1-K27,0),0)</f>
        <v>0</v>
      </c>
    </row>
    <row r="29" spans="2:12" ht="12.75" hidden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12.75" hidden="1">
      <c r="B30" s="25"/>
      <c r="C30" s="25">
        <f>C24*C18/100</f>
        <v>0</v>
      </c>
      <c r="D30" s="25"/>
      <c r="E30" s="25"/>
      <c r="F30" s="25">
        <f>F24*F18/100</f>
        <v>0</v>
      </c>
      <c r="G30" s="25"/>
      <c r="H30" s="25"/>
      <c r="I30" s="25">
        <f>I24*I18/100</f>
        <v>0</v>
      </c>
      <c r="J30" s="25"/>
      <c r="K30" s="25"/>
      <c r="L30" s="25">
        <f>L24*L18/100</f>
        <v>0</v>
      </c>
    </row>
    <row r="31" spans="2:12" ht="12.75" hidden="1">
      <c r="B31" s="25"/>
      <c r="C31" s="25">
        <f>C25*C19/100</f>
        <v>3600</v>
      </c>
      <c r="D31" s="25"/>
      <c r="E31" s="25"/>
      <c r="F31" s="25">
        <f>F25*F19/100</f>
        <v>4200</v>
      </c>
      <c r="G31" s="25"/>
      <c r="H31" s="25"/>
      <c r="I31" s="25">
        <f>I25*I19/100</f>
        <v>4350</v>
      </c>
      <c r="J31" s="25"/>
      <c r="K31" s="25"/>
      <c r="L31" s="25">
        <f>L25*L19/100</f>
        <v>4650</v>
      </c>
    </row>
    <row r="32" spans="2:12" ht="12.75" hidden="1">
      <c r="B32" s="25"/>
      <c r="C32" s="25">
        <f>C26*C20/100</f>
        <v>9000</v>
      </c>
      <c r="D32" s="25"/>
      <c r="E32" s="25"/>
      <c r="F32" s="25">
        <f>F26*F20/100</f>
        <v>7800</v>
      </c>
      <c r="G32" s="25"/>
      <c r="H32" s="25"/>
      <c r="I32" s="25">
        <f>I26*I20/100</f>
        <v>7500</v>
      </c>
      <c r="J32" s="25"/>
      <c r="K32" s="25"/>
      <c r="L32" s="25">
        <f>L26*L20/100</f>
        <v>6900</v>
      </c>
    </row>
    <row r="33" spans="2:12" ht="12.75" hidden="1">
      <c r="B33" s="25"/>
      <c r="C33" s="25">
        <f>C27*C21/100</f>
        <v>0</v>
      </c>
      <c r="D33" s="25"/>
      <c r="E33" s="25"/>
      <c r="F33" s="25">
        <f>F27*F21/100</f>
        <v>0</v>
      </c>
      <c r="G33" s="25"/>
      <c r="H33" s="25"/>
      <c r="I33" s="25">
        <f>I27*I21/100</f>
        <v>0</v>
      </c>
      <c r="J33" s="25"/>
      <c r="K33" s="25"/>
      <c r="L33" s="25">
        <f>L27*L21/100</f>
        <v>0</v>
      </c>
    </row>
    <row r="34" spans="2:12" ht="12.75" hidden="1">
      <c r="B34" s="25"/>
      <c r="C34" s="25">
        <f>C28*C22/100</f>
        <v>0</v>
      </c>
      <c r="D34" s="25"/>
      <c r="E34" s="25"/>
      <c r="F34" s="25">
        <f>F28*F22/100</f>
        <v>0</v>
      </c>
      <c r="G34" s="25"/>
      <c r="H34" s="25"/>
      <c r="I34" s="25">
        <f>I28*I22/100</f>
        <v>0</v>
      </c>
      <c r="J34" s="25"/>
      <c r="K34" s="25"/>
      <c r="L34" s="25">
        <f>L28*L22/100</f>
        <v>0</v>
      </c>
    </row>
    <row r="35" spans="2:12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3.5">
      <c r="B36" s="26" t="s">
        <v>31</v>
      </c>
      <c r="C36" s="25">
        <f>SUM(C30:C34)</f>
        <v>12600</v>
      </c>
      <c r="D36" s="25"/>
      <c r="E36" s="26" t="s">
        <v>32</v>
      </c>
      <c r="F36" s="25">
        <f>SUM(F30:F34)</f>
        <v>12000</v>
      </c>
      <c r="G36" s="25"/>
      <c r="H36" s="26" t="s">
        <v>33</v>
      </c>
      <c r="I36" s="25">
        <f>SUM(I30:I34)</f>
        <v>11850</v>
      </c>
      <c r="J36" s="25"/>
      <c r="K36" s="26" t="s">
        <v>34</v>
      </c>
      <c r="L36" s="25">
        <f>SUM(L30:L34)</f>
        <v>11550</v>
      </c>
    </row>
    <row r="37" spans="5:12" ht="13.5">
      <c r="E37" s="27" t="str">
        <f>IF(F36&gt;C36,"Tax Increase by","Tax cut by")</f>
        <v>Tax cut by</v>
      </c>
      <c r="F37" s="7">
        <f>C36-F36</f>
        <v>600</v>
      </c>
      <c r="H37" s="27" t="str">
        <f>IF(I36&gt;F36,"Tax Increase by","Tax cut by")</f>
        <v>Tax cut by</v>
      </c>
      <c r="I37" s="7">
        <f>F36-I36</f>
        <v>150</v>
      </c>
      <c r="K37" s="27" t="str">
        <f>IF(L36&gt;I36,"Tax Increase by","Tax cut by")</f>
        <v>Tax cut by</v>
      </c>
      <c r="L37" s="7">
        <f>I36-L36</f>
        <v>300</v>
      </c>
    </row>
    <row r="38" spans="5:12" ht="12.75">
      <c r="E38" s="28" t="s">
        <v>35</v>
      </c>
      <c r="F38" s="7">
        <f>F37/26</f>
        <v>23.076923076923077</v>
      </c>
      <c r="H38" s="28" t="s">
        <v>35</v>
      </c>
      <c r="I38" s="7">
        <f>I37/26</f>
        <v>5.769230769230769</v>
      </c>
      <c r="K38" s="28" t="s">
        <v>35</v>
      </c>
      <c r="L38" s="7">
        <f>L37/26</f>
        <v>11.538461538461538</v>
      </c>
    </row>
    <row r="39" spans="5:12" ht="12.75">
      <c r="E39" s="28" t="s">
        <v>36</v>
      </c>
      <c r="F39" s="7">
        <f>F37/52</f>
        <v>11.538461538461538</v>
      </c>
      <c r="H39" s="28" t="s">
        <v>36</v>
      </c>
      <c r="I39" s="7">
        <f>I37/52</f>
        <v>2.8846153846153846</v>
      </c>
      <c r="K39" s="28" t="s">
        <v>36</v>
      </c>
      <c r="L39" s="7">
        <f>L37/52</f>
        <v>5.769230769230769</v>
      </c>
    </row>
  </sheetData>
  <mergeCells count="1">
    <mergeCell ref="E12:F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 Kristanda</cp:lastModifiedBy>
  <dcterms:created xsi:type="dcterms:W3CDTF">2009-05-12T20:16:17Z</dcterms:created>
  <dcterms:modified xsi:type="dcterms:W3CDTF">2009-05-14T02:18:49Z</dcterms:modified>
  <cp:category/>
  <cp:version/>
  <cp:contentType/>
  <cp:contentStatus/>
  <cp:revision>13</cp:revision>
</cp:coreProperties>
</file>